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ateien von Andreas Scholz\Pfefferminzia\Online\"/>
    </mc:Choice>
  </mc:AlternateContent>
  <bookViews>
    <workbookView xWindow="0" yWindow="0" windowWidth="19670" windowHeight="17760"/>
  </bookViews>
  <sheets>
    <sheet name="Tabell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1" l="1"/>
  <c r="E12" i="1" s="1"/>
  <c r="E13" i="1" l="1"/>
  <c r="F12" i="1"/>
  <c r="F13" i="1" s="1"/>
  <c r="C12" i="1"/>
  <c r="C13" i="1"/>
  <c r="D12" i="1"/>
  <c r="D13" i="1" s="1"/>
  <c r="C5" i="1"/>
  <c r="C6" i="1"/>
  <c r="D5" i="1"/>
  <c r="D6" i="1" s="1"/>
  <c r="F5" i="1"/>
  <c r="F6" i="1" s="1"/>
  <c r="E6" i="1"/>
  <c r="E5" i="1"/>
  <c r="C15" i="1" l="1"/>
  <c r="C8" i="1"/>
  <c r="C17" i="1" l="1"/>
</calcChain>
</file>

<file path=xl/sharedStrings.xml><?xml version="1.0" encoding="utf-8"?>
<sst xmlns="http://schemas.openxmlformats.org/spreadsheetml/2006/main" count="15" uniqueCount="12">
  <si>
    <t>Gerundetes Einkommen in Euro:</t>
  </si>
  <si>
    <t>Zu versteuerndes Jahreseinkommen in Euro:</t>
  </si>
  <si>
    <t>Relevante Beträge</t>
  </si>
  <si>
    <t>Teilbeträge</t>
  </si>
  <si>
    <t>Steuertafel 2022 NEU</t>
  </si>
  <si>
    <t>Steuertafel 2022 ALT</t>
  </si>
  <si>
    <t>Steuerstufe (nach EStG)</t>
  </si>
  <si>
    <t>Bisher zu zahlende Einkommensteuer in Euro:</t>
  </si>
  <si>
    <t>Nun zu zahlende Einkommensteuer in Euro:</t>
  </si>
  <si>
    <t>Differenz in Euro</t>
  </si>
  <si>
    <t>Anmerkung: Diese Berechnung beruht auf den Richtlinien des Paragraf 32a des Einkommensteuergesetzes in der aktuellen und der neu geplanten Fassung. Wir haben die Formeln mit größtmöglicher Sorgfalt erstellt, übernehmen aber für die Richtigkeit keine Gewähr.</t>
  </si>
  <si>
    <t>Stand: 13. Mai 2022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</si>
</sst>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s>
  <fills count="2">
    <fill>
      <patternFill patternType="none"/>
    </fill>
    <fill>
      <patternFill patternType="gray125"/>
    </fill>
  </fills>
  <borders count="10">
    <border>
      <left/>
      <right/>
      <top/>
      <bottom/>
      <diagonal/>
    </border>
    <border>
      <left style="medium">
        <color rgb="FFFF0000"/>
      </left>
      <right style="medium">
        <color rgb="FFFF0000"/>
      </right>
      <top style="medium">
        <color rgb="FFFF0000"/>
      </top>
      <bottom style="medium">
        <color rgb="FFFF0000"/>
      </bottom>
      <diagonal/>
    </border>
    <border>
      <left/>
      <right/>
      <top style="thick">
        <color theme="1"/>
      </top>
      <bottom/>
      <diagonal/>
    </border>
    <border>
      <left style="thick">
        <color theme="1"/>
      </left>
      <right style="thick">
        <color theme="1"/>
      </right>
      <top style="thick">
        <color theme="1"/>
      </top>
      <bottom style="thick">
        <color theme="1"/>
      </bottom>
      <diagonal/>
    </border>
    <border>
      <left/>
      <right style="thick">
        <color theme="1"/>
      </right>
      <top style="thick">
        <color theme="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s>
  <cellStyleXfs count="1">
    <xf numFmtId="0" fontId="0" fillId="0" borderId="0"/>
  </cellStyleXfs>
  <cellXfs count="26">
    <xf numFmtId="0" fontId="0" fillId="0" borderId="0" xfId="0"/>
    <xf numFmtId="0" fontId="0" fillId="0" borderId="0" xfId="0" applyAlignment="1">
      <alignment vertical="center"/>
    </xf>
    <xf numFmtId="0" fontId="1" fillId="0" borderId="0" xfId="0" applyFont="1" applyAlignment="1">
      <alignment horizontal="center"/>
    </xf>
    <xf numFmtId="4" fontId="3" fillId="0" borderId="1" xfId="0" applyNumberFormat="1" applyFont="1" applyBorder="1" applyAlignment="1" applyProtection="1">
      <alignment horizontal="center" vertical="center"/>
      <protection locked="0"/>
    </xf>
    <xf numFmtId="0" fontId="0" fillId="0" borderId="0" xfId="0" applyAlignment="1" applyProtection="1">
      <alignment vertical="center"/>
    </xf>
    <xf numFmtId="0" fontId="1" fillId="0" borderId="0" xfId="0" applyFont="1" applyAlignment="1" applyProtection="1">
      <alignment horizontal="center" vertical="center" wrapText="1"/>
    </xf>
    <xf numFmtId="0" fontId="1" fillId="0" borderId="0" xfId="0" applyFont="1" applyBorder="1" applyAlignment="1" applyProtection="1">
      <alignment horizontal="center" vertical="center" wrapText="1"/>
    </xf>
    <xf numFmtId="3" fontId="3" fillId="0" borderId="5" xfId="0" applyNumberFormat="1" applyFont="1" applyBorder="1" applyAlignment="1" applyProtection="1">
      <alignment horizontal="center" vertical="center"/>
    </xf>
    <xf numFmtId="0" fontId="0" fillId="0" borderId="0" xfId="0" applyBorder="1" applyAlignment="1" applyProtection="1">
      <alignment vertical="center"/>
    </xf>
    <xf numFmtId="0" fontId="0" fillId="0" borderId="0" xfId="0" applyAlignment="1" applyProtection="1">
      <alignment horizontal="center" vertical="center"/>
    </xf>
    <xf numFmtId="0" fontId="1" fillId="0" borderId="3" xfId="0" applyFont="1" applyBorder="1" applyAlignment="1" applyProtection="1">
      <alignment horizontal="center" vertical="center"/>
    </xf>
    <xf numFmtId="0" fontId="1" fillId="0" borderId="0" xfId="0" applyFont="1" applyAlignment="1" applyProtection="1">
      <alignment horizontal="center" vertical="center"/>
    </xf>
    <xf numFmtId="4" fontId="0" fillId="0" borderId="0" xfId="0" applyNumberFormat="1" applyAlignment="1" applyProtection="1">
      <alignment horizontal="center" vertical="center"/>
    </xf>
    <xf numFmtId="4" fontId="0" fillId="0" borderId="3" xfId="0" applyNumberFormat="1" applyBorder="1" applyAlignment="1" applyProtection="1">
      <alignment horizontal="center" vertical="center"/>
    </xf>
    <xf numFmtId="0" fontId="1" fillId="0" borderId="5" xfId="0" applyFont="1" applyBorder="1" applyAlignment="1" applyProtection="1">
      <alignment horizontal="center" vertical="center" wrapText="1"/>
    </xf>
    <xf numFmtId="3" fontId="3" fillId="0" borderId="4" xfId="0" applyNumberFormat="1" applyFont="1" applyBorder="1" applyAlignment="1" applyProtection="1">
      <alignment horizontal="center" vertical="center"/>
    </xf>
    <xf numFmtId="0" fontId="0" fillId="0" borderId="2" xfId="0" applyBorder="1" applyAlignment="1" applyProtection="1">
      <alignment vertical="center"/>
    </xf>
    <xf numFmtId="3" fontId="3" fillId="0" borderId="6" xfId="0" applyNumberFormat="1" applyFont="1" applyBorder="1" applyAlignment="1" applyProtection="1">
      <alignment horizontal="center" vertical="center"/>
    </xf>
    <xf numFmtId="0" fontId="0" fillId="0" borderId="0" xfId="0" applyProtection="1"/>
    <xf numFmtId="0" fontId="3" fillId="0" borderId="3" xfId="0" applyFont="1" applyBorder="1" applyAlignment="1" applyProtection="1">
      <alignment horizontal="center" vertical="center" wrapText="1"/>
    </xf>
    <xf numFmtId="3" fontId="3" fillId="0" borderId="3" xfId="0" applyNumberFormat="1" applyFont="1" applyBorder="1" applyAlignment="1" applyProtection="1">
      <alignment horizontal="center" vertical="center"/>
    </xf>
    <xf numFmtId="0" fontId="0" fillId="0" borderId="0" xfId="0" applyFont="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0" fillId="0" borderId="3" xfId="0"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203200</xdr:rowOff>
    </xdr:from>
    <xdr:to>
      <xdr:col>0</xdr:col>
      <xdr:colOff>1720850</xdr:colOff>
      <xdr:row>0</xdr:row>
      <xdr:rowOff>442096</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03200"/>
          <a:ext cx="1682750" cy="2388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workbookViewId="0">
      <selection activeCell="E1" sqref="E1"/>
    </sheetView>
  </sheetViews>
  <sheetFormatPr baseColWidth="10" defaultRowHeight="14.5" x14ac:dyDescent="0.35"/>
  <cols>
    <col min="1" max="1" width="25.36328125" customWidth="1"/>
    <col min="2" max="2" width="17.7265625" customWidth="1"/>
    <col min="3" max="3" width="19.1796875" customWidth="1"/>
    <col min="4" max="4" width="20.1796875" customWidth="1"/>
    <col min="5" max="5" width="22.08984375" customWidth="1"/>
    <col min="6" max="6" width="18.81640625" customWidth="1"/>
  </cols>
  <sheetData>
    <row r="1" spans="1:6" s="1" customFormat="1" ht="52.5" customHeight="1" thickBot="1" x14ac:dyDescent="0.4">
      <c r="A1" s="4"/>
      <c r="B1" s="5" t="s">
        <v>1</v>
      </c>
      <c r="C1" s="3">
        <v>25000</v>
      </c>
      <c r="D1" s="6" t="s">
        <v>0</v>
      </c>
      <c r="E1" s="7">
        <f>ROUNDDOWN(C1,0)</f>
        <v>25000</v>
      </c>
      <c r="F1" s="8"/>
    </row>
    <row r="2" spans="1:6" ht="25" customHeight="1" thickBot="1" x14ac:dyDescent="0.4">
      <c r="A2" s="9"/>
      <c r="B2" s="4"/>
      <c r="C2" s="8"/>
      <c r="D2" s="4"/>
      <c r="E2" s="8"/>
      <c r="F2" s="4"/>
    </row>
    <row r="3" spans="1:6" ht="25" customHeight="1" thickBot="1" x14ac:dyDescent="0.4">
      <c r="A3" s="9"/>
      <c r="B3" s="22" t="s">
        <v>5</v>
      </c>
      <c r="C3" s="23"/>
      <c r="D3" s="24"/>
      <c r="E3" s="4"/>
      <c r="F3" s="4"/>
    </row>
    <row r="4" spans="1:6" s="2" customFormat="1" ht="25" customHeight="1" thickTop="1" thickBot="1" x14ac:dyDescent="0.4">
      <c r="A4" s="10" t="s">
        <v>6</v>
      </c>
      <c r="B4" s="10">
        <v>1</v>
      </c>
      <c r="C4" s="10">
        <v>2</v>
      </c>
      <c r="D4" s="10">
        <v>3</v>
      </c>
      <c r="E4" s="10">
        <v>4</v>
      </c>
      <c r="F4" s="10">
        <v>5</v>
      </c>
    </row>
    <row r="5" spans="1:6" ht="25" customHeight="1" thickTop="1" thickBot="1" x14ac:dyDescent="0.4">
      <c r="A5" s="11" t="s">
        <v>3</v>
      </c>
      <c r="B5" s="12">
        <v>0</v>
      </c>
      <c r="C5" s="12">
        <f>(1008.7*(($E1-9984)/10000)+1400)*(($E1-9984)/10000)</f>
        <v>4376.6593422719998</v>
      </c>
      <c r="D5" s="12">
        <f>(206.43*(($E1-14926)/10000)+2397)*(($E1-14926)/10000)+938.24</f>
        <v>3562.4742681068001</v>
      </c>
      <c r="E5" s="12">
        <f>0.42*E1-9267.53</f>
        <v>1232.4699999999993</v>
      </c>
      <c r="F5" s="12">
        <f>0.45*E1-17602.28</f>
        <v>-6352.2799999999988</v>
      </c>
    </row>
    <row r="6" spans="1:6" ht="25" customHeight="1" thickTop="1" thickBot="1" x14ac:dyDescent="0.4">
      <c r="A6" s="10" t="s">
        <v>2</v>
      </c>
      <c r="B6" s="13">
        <v>0</v>
      </c>
      <c r="C6" s="13">
        <f>IF($E1&lt;9985,0,IF($E1&gt;14926,0,C5))</f>
        <v>0</v>
      </c>
      <c r="D6" s="13">
        <f>IF($E1&lt;14927,0,IF($E1&gt;58596,0,D5))</f>
        <v>3562.4742681068001</v>
      </c>
      <c r="E6" s="13">
        <f>IF($E1&lt;58597,0,IF($E1&gt;277825,0,E5))</f>
        <v>0</v>
      </c>
      <c r="F6" s="13">
        <f>IF($E1&lt;277826,0,F5)</f>
        <v>0</v>
      </c>
    </row>
    <row r="7" spans="1:6" ht="25" customHeight="1" thickTop="1" thickBot="1" x14ac:dyDescent="0.4">
      <c r="A7" s="9"/>
      <c r="B7" s="9"/>
      <c r="C7" s="9"/>
      <c r="D7" s="9"/>
      <c r="E7" s="9"/>
      <c r="F7" s="9"/>
    </row>
    <row r="8" spans="1:6" ht="53.5" customHeight="1" thickTop="1" thickBot="1" x14ac:dyDescent="0.4">
      <c r="A8" s="9"/>
      <c r="B8" s="14" t="s">
        <v>7</v>
      </c>
      <c r="C8" s="15">
        <f>ROUNDDOWN(SUM(B6:F6),0)</f>
        <v>3562</v>
      </c>
      <c r="D8" s="9"/>
      <c r="E8" s="9"/>
      <c r="F8" s="9"/>
    </row>
    <row r="9" spans="1:6" ht="25" customHeight="1" thickTop="1" thickBot="1" x14ac:dyDescent="0.4">
      <c r="A9" s="9"/>
      <c r="B9" s="4"/>
      <c r="C9" s="16"/>
      <c r="D9" s="4"/>
      <c r="E9" s="4"/>
      <c r="F9" s="4"/>
    </row>
    <row r="10" spans="1:6" ht="25" customHeight="1" thickBot="1" x14ac:dyDescent="0.4">
      <c r="A10" s="9"/>
      <c r="B10" s="22" t="s">
        <v>4</v>
      </c>
      <c r="C10" s="23"/>
      <c r="D10" s="24"/>
      <c r="E10" s="4"/>
      <c r="F10" s="4"/>
    </row>
    <row r="11" spans="1:6" s="2" customFormat="1" ht="25" customHeight="1" thickTop="1" thickBot="1" x14ac:dyDescent="0.4">
      <c r="A11" s="10" t="s">
        <v>6</v>
      </c>
      <c r="B11" s="10">
        <v>1</v>
      </c>
      <c r="C11" s="10">
        <v>2</v>
      </c>
      <c r="D11" s="10">
        <v>3</v>
      </c>
      <c r="E11" s="10">
        <v>4</v>
      </c>
      <c r="F11" s="10">
        <v>5</v>
      </c>
    </row>
    <row r="12" spans="1:6" ht="25" customHeight="1" thickTop="1" thickBot="1" x14ac:dyDescent="0.4">
      <c r="A12" s="11" t="s">
        <v>3</v>
      </c>
      <c r="B12" s="12">
        <v>0</v>
      </c>
      <c r="C12" s="12">
        <f>(1088.67*(($E1-10347)/10000)+1400)*(($E1-10347)/10000)</f>
        <v>4388.9078096603007</v>
      </c>
      <c r="D12" s="12">
        <f>(206.43*(($E1-14926)/10000)+2397)*(($E1-14926)/10000)+869.32</f>
        <v>3493.5542681068005</v>
      </c>
      <c r="E12" s="12">
        <f>0.42*E1-9336.45</f>
        <v>1163.5499999999993</v>
      </c>
      <c r="F12" s="12">
        <f>0.45*E1-17671.2</f>
        <v>-6421.2000000000007</v>
      </c>
    </row>
    <row r="13" spans="1:6" ht="25" customHeight="1" thickTop="1" thickBot="1" x14ac:dyDescent="0.4">
      <c r="A13" s="10" t="s">
        <v>2</v>
      </c>
      <c r="B13" s="13">
        <v>0</v>
      </c>
      <c r="C13" s="13">
        <f>IF($E1&lt;10348,0,IF($E1&gt;14926,0,C12))</f>
        <v>0</v>
      </c>
      <c r="D13" s="13">
        <f>IF($E1&lt;14927,0,IF($E1&gt;58596,0,D12))</f>
        <v>3493.5542681068005</v>
      </c>
      <c r="E13" s="13">
        <f>IF($E1&lt;58597,0,IF($E1&gt;277825,0,E12))</f>
        <v>0</v>
      </c>
      <c r="F13" s="13">
        <f>IF($E1&lt;277826,0,F12)</f>
        <v>0</v>
      </c>
    </row>
    <row r="14" spans="1:6" ht="25" customHeight="1" thickTop="1" thickBot="1" x14ac:dyDescent="0.4">
      <c r="A14" s="9"/>
      <c r="B14" s="9"/>
      <c r="C14" s="9"/>
      <c r="D14" s="9"/>
      <c r="E14" s="9"/>
      <c r="F14" s="9"/>
    </row>
    <row r="15" spans="1:6" ht="53.5" customHeight="1" thickBot="1" x14ac:dyDescent="0.4">
      <c r="A15" s="9"/>
      <c r="B15" s="14" t="s">
        <v>8</v>
      </c>
      <c r="C15" s="17">
        <f>ROUNDDOWN(SUM(B13:F13),0)</f>
        <v>3493</v>
      </c>
      <c r="D15" s="9"/>
      <c r="E15" s="9"/>
      <c r="F15" s="9"/>
    </row>
    <row r="16" spans="1:6" ht="15" thickBot="1" x14ac:dyDescent="0.4">
      <c r="A16" s="18"/>
      <c r="B16" s="18"/>
      <c r="C16" s="18"/>
      <c r="D16" s="18"/>
      <c r="E16" s="18"/>
      <c r="F16" s="18"/>
    </row>
    <row r="17" spans="1:6" ht="51" customHeight="1" thickTop="1" thickBot="1" x14ac:dyDescent="0.4">
      <c r="A17" s="18"/>
      <c r="B17" s="19" t="s">
        <v>9</v>
      </c>
      <c r="C17" s="20">
        <f>C8-C15</f>
        <v>69</v>
      </c>
      <c r="D17" s="18"/>
      <c r="E17" s="21" t="s">
        <v>11</v>
      </c>
      <c r="F17" s="18"/>
    </row>
    <row r="18" spans="1:6" ht="15.5" thickTop="1" thickBot="1" x14ac:dyDescent="0.4">
      <c r="A18" s="18"/>
      <c r="B18" s="18"/>
      <c r="C18" s="18"/>
      <c r="D18" s="18"/>
      <c r="E18" s="18"/>
      <c r="F18" s="18"/>
    </row>
    <row r="19" spans="1:6" ht="35.5" customHeight="1" thickTop="1" thickBot="1" x14ac:dyDescent="0.4">
      <c r="A19" s="25" t="s">
        <v>10</v>
      </c>
      <c r="B19" s="25"/>
      <c r="C19" s="25"/>
      <c r="D19" s="25"/>
      <c r="E19" s="25"/>
      <c r="F19" s="25"/>
    </row>
    <row r="20" spans="1:6" ht="15" thickTop="1" x14ac:dyDescent="0.35"/>
  </sheetData>
  <sheetProtection algorithmName="SHA-512" hashValue="HJaq84UYkdPc0In++juRuTaJkZWKt5XeU3YIWo98SGYMzwQXgjKRmgtEjl3vfqVZAMcPVPMl8sInXpOV+WwYUQ==" saltValue="0b6PsyCNiYls15Q9w/0sgA==" spinCount="100000" sheet="1" objects="1" scenarios="1"/>
  <mergeCells count="3">
    <mergeCell ref="B3:D3"/>
    <mergeCell ref="B10:D10"/>
    <mergeCell ref="A19:F19"/>
  </mergeCells>
  <pageMargins left="0.7" right="0.7" top="0.78740157499999996" bottom="0.78740157499999996"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Harms</dc:creator>
  <cp:lastModifiedBy>Andreas Harms</cp:lastModifiedBy>
  <dcterms:created xsi:type="dcterms:W3CDTF">2022-05-13T10:56:55Z</dcterms:created>
  <dcterms:modified xsi:type="dcterms:W3CDTF">2022-05-13T13:59:38Z</dcterms:modified>
</cp:coreProperties>
</file>